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моющие" sheetId="1" r:id="rId1"/>
    <sheet name="Лист1" sheetId="2" r:id="rId2"/>
  </sheets>
  <definedNames/>
  <calcPr fullCalcOnLoad="1"/>
</workbook>
</file>

<file path=xl/sharedStrings.xml><?xml version="1.0" encoding="utf-8"?>
<sst xmlns="http://schemas.openxmlformats.org/spreadsheetml/2006/main" count="106" uniqueCount="58">
  <si>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</si>
  <si>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</si>
  <si>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</si>
  <si>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</si>
  <si>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</si>
  <si>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</si>
  <si>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</si>
  <si>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</si>
  <si>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</si>
  <si>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</si>
  <si>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</si>
  <si>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</si>
  <si>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</si>
  <si>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</si>
  <si>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Главный врач                      _________________ В.А. Каданцев</t>
  </si>
  <si>
    <t>Количество, уп</t>
  </si>
  <si>
    <t>Исполнитель: экономист отдела материально-технического снабжения</t>
  </si>
  <si>
    <t>тел/факс. 8(34675) 6-79-98</t>
  </si>
  <si>
    <t>e-mail: mtsucgb@mail.ru</t>
  </si>
  <si>
    <t>Количество, шт</t>
  </si>
  <si>
    <t>ООО "Бумага-Сервис"</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</si>
  <si>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</si>
  <si>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Дата, номер коммерческого предложения </t>
  </si>
  <si>
    <t>Наименование источника</t>
  </si>
  <si>
    <t>Срок действия цен до 31.12.2012 года</t>
  </si>
  <si>
    <t>Шувалова Марина Олеговна</t>
  </si>
  <si>
    <t>Начальник ОМТС    _________________         О.В.Кажуро</t>
  </si>
  <si>
    <t>ЗАО "Тюменская фабрика бумажных изделий"</t>
  </si>
  <si>
    <t>625048, г. Тюмень, ул. 50 лет Октября, д. 3/4</t>
  </si>
  <si>
    <t>8 (3452) 27-81-11</t>
  </si>
  <si>
    <t>620137, г.Екатеринбург, ул.Данилы Зверева, д.31, кор.S кв.62</t>
  </si>
  <si>
    <t>8(343)295-85-48</t>
  </si>
  <si>
    <r>
      <t xml:space="preserve">Способ размещения заказа                                           </t>
    </r>
    <r>
      <rPr>
        <i/>
        <sz val="11"/>
        <color indexed="8"/>
        <rFont val="Calibri"/>
        <family val="2"/>
      </rPr>
      <t xml:space="preserve"> Запрос котировок</t>
    </r>
  </si>
  <si>
    <t>ИП Голубков Е.П</t>
  </si>
  <si>
    <t>628240, г.Советский, ул.Ленина, д.18, кор.А</t>
  </si>
  <si>
    <t>8(34675) 3-88-55</t>
  </si>
  <si>
    <t>ООО "Урал-Смикон"</t>
  </si>
  <si>
    <t>620146, г.Екатеринбург, ул.Чкалова, д. 43</t>
  </si>
  <si>
    <t>8 (343) 233-99-10</t>
  </si>
  <si>
    <t>Салфетки бумажные</t>
  </si>
  <si>
    <t>Однослойные. Состав: основа санитарно-гигиенического назначения с добавлением целлюлозы. Размер салфетки 25х25 см. Форма выпуска: 100 штук в упаковке.</t>
  </si>
  <si>
    <t>Полотенце бумажное</t>
  </si>
  <si>
    <t>Бумага туалетная</t>
  </si>
  <si>
    <t>Мешки для мусора ГОСТ Р 50962-96</t>
  </si>
  <si>
    <t>Мешки для мусора ГОСТ Р</t>
  </si>
  <si>
    <t>Дата составления сводной таблицы 19 апреля 2012 года</t>
  </si>
  <si>
    <t>Вх.№354 от 03.04.2012г.</t>
  </si>
  <si>
    <t>Вх.№355 от 10.04.2012г.</t>
  </si>
  <si>
    <t>Вх.№356 от 13.04.2012г.</t>
  </si>
  <si>
    <t>Вх.№357 от 13.04.2012г.</t>
  </si>
  <si>
    <t xml:space="preserve">Обоснование расчета начальной (максимальной) цены гражданско-правового договора на приобретение хозяйственных материалов 
за счет субсидии на выполнение муниципального задания (бюджет города Югорска) и средств от приносящей доход деятельности
 на второй квартал 2012 года для нужд  МБЛПУ «ЦГБ г. Югорска»   </t>
  </si>
  <si>
    <t>Начальная (максимальная) цена: 193 170 (Сто девяносто три тысячи сто семьдесят рублей) 00 копеек</t>
  </si>
  <si>
    <t>Субсидии на вып. М.З. раздел 0901-49 042,00 рубля; раздел 0902-36 611,00 рублей.     ПДД раздел 0901-28 313,00 рублей; раздел 0902-79 204,00 рубля.</t>
  </si>
  <si>
    <t>2-х слойное. В рулоне 60 листов. Размер листа: 23х25 см. Втулка 45 мм. Форма выпуска: в упаковке не менее 2-ух рулонов.</t>
  </si>
  <si>
    <t>30 литров. Состав: полиэтилен низкого давления для пищевых и непищевых отходов, нагрузка не менее 10 кг.</t>
  </si>
  <si>
    <t>60 литров. Состав: полиэтилен низкого давления для пищевых и непищевых отходов, нагрузка не менее 10 кг.</t>
  </si>
  <si>
    <t xml:space="preserve">120 литров. Состав: полиэтилен низкого давления для пищевых и непищевых отходов, нагрузка не менее 10 кг. </t>
  </si>
  <si>
    <t>1-слойная на втулке. В рулоне не менее 56 метров.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</si>
</sst>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color indexed="63"/>
      </right>
      <top/>
      <bottom style="thin"/>
    </border>
    <border>
      <left style="thin"/>
      <right style="thin"/>
      <top style="thin"/>
      <bottom style="thin"/>
    </border>
    <border>
      <left style="medium"/>
      <right style="medium"/>
      <top style="medium"/>
      <bottom style="medium"/>
    </border>
    <border>
      <left/>
      <right style="medium"/>
      <top style="medium"/>
      <bottom style="medium"/>
    </border>
    <border>
      <left/>
      <right>
        <color indexed="63"/>
      </right>
      <top/>
      <bottom style="thin"/>
    </border>
    <border>
      <left/>
      <right/>
      <top style="thin"/>
      <bottom style="thin"/>
    </border>
    <border>
      <left style="thin"/>
      <right/>
      <top style="thin"/>
      <bottom style="medium"/>
    </border>
    <border>
      <left style="thin"/>
      <right style="thin"/>
      <top style="thin"/>
      <bottom style="medium"/>
    </border>
    <border>
      <left style="thin"/>
      <right/>
      <top style="thin"/>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color indexed="63"/>
      </left>
      <right style="thin"/>
      <top style="thin"/>
      <bottom style="thin"/>
    </border>
    <border>
      <left>
        <color indexed="63"/>
      </left>
      <right>
        <color indexed="63"/>
      </right>
      <top style="medium"/>
      <bottom>
        <color indexed="63"/>
      </bottom>
    </border>
    <border>
      <left style="thin"/>
      <right style="medium"/>
      <top style="medium"/>
      <bottom/>
    </border>
    <border>
      <left style="thin"/>
      <right style="medium"/>
      <top/>
      <bottom style="medium"/>
    </border>
    <border>
      <left>
        <color indexed="63"/>
      </left>
      <right>
        <color indexed="63"/>
      </right>
      <top>
        <color indexed="63"/>
      </top>
      <bottom style="medium"/>
    </border>
    <border>
      <left/>
      <right style="medium"/>
      <top style="medium"/>
      <bottom/>
    </border>
    <border>
      <left/>
      <right style="medium"/>
      <top/>
      <bottom style="medium"/>
    </border>
    <border>
      <left style="thin"/>
      <right/>
      <top style="medium"/>
      <bottom style="thin"/>
    </border>
    <border>
      <left/>
      <right/>
      <top style="medium"/>
      <bottom style="thin"/>
    </border>
    <border>
      <left>
        <color indexed="63"/>
      </left>
      <right style="thin"/>
      <top style="medium"/>
      <bottom style="thin"/>
    </border>
    <border>
      <left style="medium"/>
      <right/>
      <top style="medium"/>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66">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65" fontId="0" fillId="0" borderId="13" xfId="0" applyNumberFormat="1" applyBorder="1" applyAlignment="1">
      <alignment horizontal="center"/>
    </xf>
    <xf numFmtId="165" fontId="0" fillId="0" borderId="15"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17" xfId="0" applyBorder="1" applyAlignment="1">
      <alignment horizontal="center" vertical="center" wrapText="1"/>
    </xf>
    <xf numFmtId="0" fontId="4" fillId="0" borderId="10" xfId="0" applyFont="1" applyBorder="1" applyAlignment="1">
      <alignment horizontal="center" vertical="center" wrapText="1"/>
    </xf>
    <xf numFmtId="165" fontId="0" fillId="0" borderId="11" xfId="0" applyNumberFormat="1" applyBorder="1" applyAlignment="1">
      <alignment horizontal="center"/>
    </xf>
    <xf numFmtId="0" fontId="0" fillId="0" borderId="15" xfId="0" applyBorder="1" applyAlignment="1">
      <alignment horizontal="center"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5" fontId="0" fillId="0" borderId="15" xfId="0" applyNumberFormat="1" applyBorder="1" applyAlignment="1">
      <alignment horizontal="center" vertical="center"/>
    </xf>
    <xf numFmtId="165" fontId="0" fillId="0" borderId="21" xfId="0" applyNumberFormat="1"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wrapText="1"/>
    </xf>
    <xf numFmtId="0" fontId="6" fillId="0" borderId="0" xfId="0" applyFont="1" applyAlignment="1">
      <alignment horizontal="left"/>
    </xf>
    <xf numFmtId="44" fontId="6" fillId="0" borderId="23" xfId="43" applyFont="1" applyBorder="1" applyAlignment="1">
      <alignment horizontal="center" vertical="center" wrapText="1"/>
    </xf>
    <xf numFmtId="44" fontId="6" fillId="0" borderId="24" xfId="43"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44" fontId="6" fillId="0" borderId="25" xfId="43" applyFont="1" applyBorder="1" applyAlignment="1">
      <alignment horizontal="center" vertical="center"/>
    </xf>
    <xf numFmtId="44" fontId="6" fillId="0" borderId="26" xfId="43" applyFont="1" applyBorder="1" applyAlignment="1">
      <alignment horizontal="center" vertical="center"/>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xf>
    <xf numFmtId="0" fontId="0" fillId="0" borderId="28" xfId="0" applyBorder="1" applyAlignment="1">
      <alignment horizontal="left" wrapText="1"/>
    </xf>
    <xf numFmtId="0" fontId="0" fillId="0" borderId="28" xfId="0" applyBorder="1" applyAlignment="1">
      <alignment/>
    </xf>
    <xf numFmtId="0" fontId="0" fillId="0" borderId="0" xfId="0" applyAlignment="1">
      <alignment horizontal="left" wrapText="1"/>
    </xf>
    <xf numFmtId="0" fontId="0" fillId="0" borderId="0" xfId="0"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44" fontId="6" fillId="0" borderId="25" xfId="43" applyFont="1" applyBorder="1" applyAlignment="1">
      <alignment horizontal="center" vertical="center" wrapText="1"/>
    </xf>
    <xf numFmtId="0" fontId="0" fillId="0" borderId="31" xfId="0" applyBorder="1" applyAlignment="1">
      <alignment horizontal="center"/>
    </xf>
    <xf numFmtId="0" fontId="0" fillId="0" borderId="31" xfId="0" applyBorder="1" applyAlignment="1">
      <alignment/>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0" xfId="0" applyNumberFormat="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7"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5">
      <selection activeCell="B22" sqref="B22:E22"/>
    </sheetView>
  </sheetViews>
  <sheetFormatPr defaultColWidth="9.140625" defaultRowHeight="15"/>
  <cols>
    <col min="1" max="1" width="16.57421875" style="0" customWidth="1"/>
    <col min="2" max="2" width="26.8515625" style="0" customWidth="1"/>
    <col min="3" max="3" width="23.00390625" style="0" customWidth="1"/>
    <col min="4" max="5" width="20.7109375" style="0" customWidth="1"/>
    <col min="6" max="6" width="14.7109375" style="0" customWidth="1"/>
    <col min="7" max="7" width="15.8515625" style="0" customWidth="1"/>
  </cols>
  <sheetData>
    <row r="1" spans="1:7" ht="54" customHeight="1">
      <c r="A1" s="59" t="s">
        <v>50</v>
      </c>
      <c r="B1" s="59"/>
      <c r="C1" s="59"/>
      <c r="D1" s="59"/>
      <c r="E1" s="59"/>
      <c r="F1" s="59"/>
      <c r="G1" s="44"/>
    </row>
    <row r="2" spans="1:7" ht="15">
      <c r="A2" s="43"/>
      <c r="B2" s="43"/>
      <c r="C2" s="43"/>
      <c r="D2" s="43"/>
      <c r="E2" s="43"/>
      <c r="F2" s="43"/>
      <c r="G2" s="44"/>
    </row>
    <row r="3" spans="3:7" ht="15.75" thickBot="1">
      <c r="C3" s="48" t="s">
        <v>32</v>
      </c>
      <c r="D3" s="48"/>
      <c r="E3" s="48"/>
      <c r="F3" s="48"/>
      <c r="G3" s="49"/>
    </row>
    <row r="4" spans="1:7" ht="15.75" thickBot="1">
      <c r="A4" s="45" t="s">
        <v>1</v>
      </c>
      <c r="B4" s="60" t="s">
        <v>2</v>
      </c>
      <c r="C4" s="61"/>
      <c r="D4" s="61"/>
      <c r="E4" s="62"/>
      <c r="F4" s="34" t="s">
        <v>3</v>
      </c>
      <c r="G4" s="34" t="s">
        <v>4</v>
      </c>
    </row>
    <row r="5" spans="1:7" ht="18" customHeight="1" thickBot="1">
      <c r="A5" s="46"/>
      <c r="B5" s="1">
        <v>1</v>
      </c>
      <c r="C5" s="2">
        <v>2</v>
      </c>
      <c r="D5" s="3">
        <v>3</v>
      </c>
      <c r="E5" s="13">
        <v>4</v>
      </c>
      <c r="F5" s="35"/>
      <c r="G5" s="35"/>
    </row>
    <row r="6" spans="1:7" ht="18.75" customHeight="1">
      <c r="A6" s="4" t="s">
        <v>5</v>
      </c>
      <c r="B6" s="56" t="s">
        <v>39</v>
      </c>
      <c r="C6" s="57"/>
      <c r="D6" s="57"/>
      <c r="E6" s="58"/>
      <c r="F6" s="21" t="s">
        <v>6</v>
      </c>
      <c r="G6" s="21" t="s">
        <v>6</v>
      </c>
    </row>
    <row r="7" spans="1:7" ht="37.5" customHeight="1">
      <c r="A7" s="5" t="s">
        <v>7</v>
      </c>
      <c r="B7" s="38" t="s">
        <v>40</v>
      </c>
      <c r="C7" s="39"/>
      <c r="D7" s="39"/>
      <c r="E7" s="40"/>
      <c r="F7" s="22"/>
      <c r="G7" s="23"/>
    </row>
    <row r="8" spans="1:7" ht="14.25" customHeight="1">
      <c r="A8" s="28" t="s">
        <v>15</v>
      </c>
      <c r="B8" s="38">
        <v>650</v>
      </c>
      <c r="C8" s="39"/>
      <c r="D8" s="39"/>
      <c r="E8" s="40"/>
      <c r="F8" s="23" t="s">
        <v>6</v>
      </c>
      <c r="G8" s="23" t="s">
        <v>6</v>
      </c>
    </row>
    <row r="9" spans="1:7" ht="15">
      <c r="A9" s="6" t="s">
        <v>8</v>
      </c>
      <c r="B9" s="7">
        <v>18</v>
      </c>
      <c r="C9" s="7">
        <v>21</v>
      </c>
      <c r="D9" s="7">
        <v>18.82</v>
      </c>
      <c r="E9" s="8">
        <v>16.5</v>
      </c>
      <c r="F9" s="24">
        <f>(B9+C9+D9+E9)/4</f>
        <v>18.58</v>
      </c>
      <c r="G9" s="26">
        <f>F9</f>
        <v>18.58</v>
      </c>
    </row>
    <row r="10" spans="1:7" ht="15.75" thickBot="1">
      <c r="A10" s="6" t="s">
        <v>9</v>
      </c>
      <c r="B10" s="8">
        <f>B8*B9</f>
        <v>11700</v>
      </c>
      <c r="C10" s="8">
        <f>B8*C9</f>
        <v>13650</v>
      </c>
      <c r="D10" s="8">
        <f>D9*B8</f>
        <v>12233</v>
      </c>
      <c r="E10" s="8">
        <f>E9*B8</f>
        <v>10725</v>
      </c>
      <c r="F10" s="25">
        <f>F9*B8</f>
        <v>12076.999999999998</v>
      </c>
      <c r="G10" s="27">
        <f>F10</f>
        <v>12076.999999999998</v>
      </c>
    </row>
    <row r="11" spans="1:7" ht="21" customHeight="1">
      <c r="A11" s="4" t="s">
        <v>5</v>
      </c>
      <c r="B11" s="56" t="s">
        <v>41</v>
      </c>
      <c r="C11" s="57"/>
      <c r="D11" s="57"/>
      <c r="E11" s="58"/>
      <c r="F11" s="21" t="s">
        <v>6</v>
      </c>
      <c r="G11" s="21" t="s">
        <v>6</v>
      </c>
    </row>
    <row r="12" spans="1:7" ht="35.25" customHeight="1">
      <c r="A12" s="5" t="s">
        <v>7</v>
      </c>
      <c r="B12" s="38" t="s">
        <v>53</v>
      </c>
      <c r="C12" s="39"/>
      <c r="D12" s="39"/>
      <c r="E12" s="40"/>
      <c r="F12" s="22"/>
      <c r="G12" s="23"/>
    </row>
    <row r="13" spans="1:7" ht="14.25" customHeight="1">
      <c r="A13" s="28" t="s">
        <v>15</v>
      </c>
      <c r="B13" s="38">
        <v>1090</v>
      </c>
      <c r="C13" s="39"/>
      <c r="D13" s="39"/>
      <c r="E13" s="40"/>
      <c r="F13" s="23" t="s">
        <v>6</v>
      </c>
      <c r="G13" s="23" t="s">
        <v>6</v>
      </c>
    </row>
    <row r="14" spans="1:7" ht="15">
      <c r="A14" s="20" t="s">
        <v>8</v>
      </c>
      <c r="B14" s="7">
        <v>61</v>
      </c>
      <c r="C14" s="7">
        <v>38.2</v>
      </c>
      <c r="D14" s="7">
        <v>61.27</v>
      </c>
      <c r="E14" s="8">
        <v>24.49</v>
      </c>
      <c r="F14" s="24">
        <f>(B14+C14+D14+E14)/4</f>
        <v>46.24</v>
      </c>
      <c r="G14" s="26">
        <f>F14</f>
        <v>46.24</v>
      </c>
    </row>
    <row r="15" spans="1:7" ht="15.75" thickBot="1">
      <c r="A15" s="20" t="s">
        <v>9</v>
      </c>
      <c r="B15" s="8">
        <f>B13*B14</f>
        <v>66490</v>
      </c>
      <c r="C15" s="8">
        <f>B13*C14</f>
        <v>41638</v>
      </c>
      <c r="D15" s="8">
        <f>D14*B13</f>
        <v>66784.3</v>
      </c>
      <c r="E15" s="8">
        <f>E14*B13</f>
        <v>26694.1</v>
      </c>
      <c r="F15" s="25">
        <f>F14*B13</f>
        <v>50401.6</v>
      </c>
      <c r="G15" s="27">
        <f>F15</f>
        <v>50401.6</v>
      </c>
    </row>
    <row r="16" spans="1:7" ht="21" customHeight="1">
      <c r="A16" s="4" t="s">
        <v>5</v>
      </c>
      <c r="B16" s="56" t="s">
        <v>42</v>
      </c>
      <c r="C16" s="57"/>
      <c r="D16" s="57"/>
      <c r="E16" s="58"/>
      <c r="F16" s="21" t="s">
        <v>6</v>
      </c>
      <c r="G16" s="21" t="s">
        <v>6</v>
      </c>
    </row>
    <row r="17" spans="1:7" ht="25.5" customHeight="1">
      <c r="A17" s="5" t="s">
        <v>7</v>
      </c>
      <c r="B17" s="38" t="s">
        <v>57</v>
      </c>
      <c r="C17" s="39"/>
      <c r="D17" s="39"/>
      <c r="E17" s="40"/>
      <c r="F17" s="22"/>
      <c r="G17" s="23"/>
    </row>
    <row r="18" spans="1:7" ht="14.25" customHeight="1">
      <c r="A18" s="28" t="s">
        <v>19</v>
      </c>
      <c r="B18" s="38">
        <v>450</v>
      </c>
      <c r="C18" s="39"/>
      <c r="D18" s="39"/>
      <c r="E18" s="40"/>
      <c r="F18" s="23" t="s">
        <v>6</v>
      </c>
      <c r="G18" s="23" t="s">
        <v>6</v>
      </c>
    </row>
    <row r="19" spans="1:7" ht="15">
      <c r="A19" s="20" t="s">
        <v>8</v>
      </c>
      <c r="B19" s="7">
        <v>0</v>
      </c>
      <c r="C19" s="7">
        <v>8.12</v>
      </c>
      <c r="D19" s="7">
        <v>9.25</v>
      </c>
      <c r="E19" s="8">
        <v>5.8</v>
      </c>
      <c r="F19" s="24">
        <f>(B19+C19+D19+E19)/3</f>
        <v>7.723333333333333</v>
      </c>
      <c r="G19" s="26">
        <f>F19</f>
        <v>7.723333333333333</v>
      </c>
    </row>
    <row r="20" spans="1:7" ht="15.75" thickBot="1">
      <c r="A20" s="20" t="s">
        <v>9</v>
      </c>
      <c r="B20" s="8">
        <f>B18*B19</f>
        <v>0</v>
      </c>
      <c r="C20" s="8">
        <f>B18*C19</f>
        <v>3653.9999999999995</v>
      </c>
      <c r="D20" s="8">
        <f>D19*B18</f>
        <v>4162.5</v>
      </c>
      <c r="E20" s="8">
        <f>E19*B18</f>
        <v>2610</v>
      </c>
      <c r="F20" s="25">
        <f>F19*B18</f>
        <v>3475.4999999999995</v>
      </c>
      <c r="G20" s="27">
        <f>F20</f>
        <v>3475.4999999999995</v>
      </c>
    </row>
    <row r="21" spans="1:7" ht="21" customHeight="1">
      <c r="A21" s="4" t="s">
        <v>5</v>
      </c>
      <c r="B21" s="56" t="s">
        <v>43</v>
      </c>
      <c r="C21" s="57"/>
      <c r="D21" s="57"/>
      <c r="E21" s="58"/>
      <c r="F21" s="21" t="s">
        <v>6</v>
      </c>
      <c r="G21" s="21" t="s">
        <v>6</v>
      </c>
    </row>
    <row r="22" spans="1:7" ht="37.5" customHeight="1">
      <c r="A22" s="5" t="s">
        <v>7</v>
      </c>
      <c r="B22" s="38" t="s">
        <v>54</v>
      </c>
      <c r="C22" s="39"/>
      <c r="D22" s="39"/>
      <c r="E22" s="40"/>
      <c r="F22" s="22"/>
      <c r="G22" s="23"/>
    </row>
    <row r="23" spans="1:7" ht="14.25" customHeight="1">
      <c r="A23" s="29" t="s">
        <v>19</v>
      </c>
      <c r="B23" s="38">
        <v>12000</v>
      </c>
      <c r="C23" s="39"/>
      <c r="D23" s="39"/>
      <c r="E23" s="40"/>
      <c r="F23" s="23" t="s">
        <v>6</v>
      </c>
      <c r="G23" s="23" t="s">
        <v>6</v>
      </c>
    </row>
    <row r="24" spans="1:7" ht="15">
      <c r="A24" s="20" t="s">
        <v>8</v>
      </c>
      <c r="B24" s="7">
        <f>34/30</f>
        <v>1.1333333333333333</v>
      </c>
      <c r="C24" s="7">
        <f>15.2/30</f>
        <v>0.5066666666666666</v>
      </c>
      <c r="D24" s="7">
        <v>0</v>
      </c>
      <c r="E24" s="8">
        <f>13.91/30</f>
        <v>0.46366666666666667</v>
      </c>
      <c r="F24" s="24">
        <f>(B24+C24+D24+E24)/3</f>
        <v>0.7012222222222221</v>
      </c>
      <c r="G24" s="26">
        <f>F24</f>
        <v>0.7012222222222221</v>
      </c>
    </row>
    <row r="25" spans="1:7" ht="15.75" thickBot="1">
      <c r="A25" s="20" t="s">
        <v>9</v>
      </c>
      <c r="B25" s="8">
        <f>B23*B24</f>
        <v>13600</v>
      </c>
      <c r="C25" s="8">
        <f>B23*C24</f>
        <v>6079.999999999999</v>
      </c>
      <c r="D25" s="8">
        <f>D24*B23</f>
        <v>0</v>
      </c>
      <c r="E25" s="8">
        <f>E24*B23</f>
        <v>5564</v>
      </c>
      <c r="F25" s="25">
        <f>F24*B23</f>
        <v>8414.666666666664</v>
      </c>
      <c r="G25" s="27">
        <f>F25</f>
        <v>8414.666666666664</v>
      </c>
    </row>
    <row r="26" spans="1:7" ht="23.25" customHeight="1">
      <c r="A26" s="4" t="s">
        <v>5</v>
      </c>
      <c r="B26" s="56" t="s">
        <v>43</v>
      </c>
      <c r="C26" s="57"/>
      <c r="D26" s="57"/>
      <c r="E26" s="58"/>
      <c r="F26" s="21" t="s">
        <v>6</v>
      </c>
      <c r="G26" s="21" t="s">
        <v>6</v>
      </c>
    </row>
    <row r="27" spans="1:7" ht="35.25" customHeight="1">
      <c r="A27" s="5" t="s">
        <v>7</v>
      </c>
      <c r="B27" s="38" t="s">
        <v>55</v>
      </c>
      <c r="C27" s="39"/>
      <c r="D27" s="39"/>
      <c r="E27" s="40"/>
      <c r="F27" s="22"/>
      <c r="G27" s="23"/>
    </row>
    <row r="28" spans="1:7" ht="14.25" customHeight="1">
      <c r="A28" s="29" t="s">
        <v>19</v>
      </c>
      <c r="B28" s="38">
        <v>15000</v>
      </c>
      <c r="C28" s="39"/>
      <c r="D28" s="39"/>
      <c r="E28" s="40"/>
      <c r="F28" s="23" t="s">
        <v>6</v>
      </c>
      <c r="G28" s="23" t="s">
        <v>6</v>
      </c>
    </row>
    <row r="29" spans="1:7" ht="15">
      <c r="A29" s="20" t="s">
        <v>8</v>
      </c>
      <c r="B29" s="7">
        <f>45/20</f>
        <v>2.25</v>
      </c>
      <c r="C29" s="7">
        <f>40.65/20</f>
        <v>2.0324999999999998</v>
      </c>
      <c r="D29" s="7">
        <f>36.82/20</f>
        <v>1.841</v>
      </c>
      <c r="E29" s="8">
        <f>22.19/20</f>
        <v>1.1095000000000002</v>
      </c>
      <c r="F29" s="24">
        <f>(B29+C29+D29+E29)/4</f>
        <v>1.8082500000000001</v>
      </c>
      <c r="G29" s="26">
        <f>F29</f>
        <v>1.8082500000000001</v>
      </c>
    </row>
    <row r="30" spans="1:7" ht="15.75" thickBot="1">
      <c r="A30" s="20" t="s">
        <v>9</v>
      </c>
      <c r="B30" s="8">
        <f>B28*B29</f>
        <v>33750</v>
      </c>
      <c r="C30" s="8">
        <f>B28*C29</f>
        <v>30487.499999999996</v>
      </c>
      <c r="D30" s="8">
        <f>D29*B28</f>
        <v>27615</v>
      </c>
      <c r="E30" s="8">
        <f>E29*B28</f>
        <v>16642.500000000004</v>
      </c>
      <c r="F30" s="25">
        <f>F29*B28</f>
        <v>27123.750000000004</v>
      </c>
      <c r="G30" s="27">
        <f>F30</f>
        <v>27123.750000000004</v>
      </c>
    </row>
    <row r="31" spans="1:7" ht="23.25" customHeight="1">
      <c r="A31" s="4" t="s">
        <v>5</v>
      </c>
      <c r="B31" s="56" t="s">
        <v>44</v>
      </c>
      <c r="C31" s="57"/>
      <c r="D31" s="57"/>
      <c r="E31" s="58"/>
      <c r="F31" s="21" t="s">
        <v>6</v>
      </c>
      <c r="G31" s="21" t="s">
        <v>6</v>
      </c>
    </row>
    <row r="32" spans="1:7" ht="36" customHeight="1">
      <c r="A32" s="5" t="s">
        <v>7</v>
      </c>
      <c r="B32" s="38" t="s">
        <v>56</v>
      </c>
      <c r="C32" s="39"/>
      <c r="D32" s="39"/>
      <c r="E32" s="40"/>
      <c r="F32" s="22"/>
      <c r="G32" s="23"/>
    </row>
    <row r="33" spans="1:7" ht="17.25" customHeight="1">
      <c r="A33" s="29" t="s">
        <v>19</v>
      </c>
      <c r="B33" s="38">
        <v>9600</v>
      </c>
      <c r="C33" s="39"/>
      <c r="D33" s="39"/>
      <c r="E33" s="40"/>
      <c r="F33" s="23" t="s">
        <v>6</v>
      </c>
      <c r="G33" s="23" t="s">
        <v>6</v>
      </c>
    </row>
    <row r="34" spans="1:7" ht="15">
      <c r="A34" s="20" t="s">
        <v>8</v>
      </c>
      <c r="B34" s="7">
        <v>0</v>
      </c>
      <c r="C34" s="7">
        <f>81.8/10</f>
        <v>8.18</v>
      </c>
      <c r="D34" s="7">
        <f>92.41/10</f>
        <v>9.241</v>
      </c>
      <c r="E34" s="8">
        <f>112.28/10</f>
        <v>11.228</v>
      </c>
      <c r="F34" s="24">
        <f>(B34+C34+D34+E34)/3</f>
        <v>9.549666666666667</v>
      </c>
      <c r="G34" s="26">
        <f>F34</f>
        <v>9.549666666666667</v>
      </c>
    </row>
    <row r="35" spans="1:7" ht="15.75" thickBot="1">
      <c r="A35" s="20" t="s">
        <v>9</v>
      </c>
      <c r="B35" s="8">
        <f>B33*B34</f>
        <v>0</v>
      </c>
      <c r="C35" s="8">
        <f>B33*C34</f>
        <v>78528</v>
      </c>
      <c r="D35" s="8">
        <f>D34*B33</f>
        <v>88713.59999999999</v>
      </c>
      <c r="E35" s="8">
        <f>E34*B33</f>
        <v>107788.8</v>
      </c>
      <c r="F35" s="25">
        <f>F34*B33</f>
        <v>91676.8</v>
      </c>
      <c r="G35" s="27">
        <f>F35</f>
        <v>91676.8</v>
      </c>
    </row>
    <row r="36" spans="1:7" ht="15.75" thickBot="1">
      <c r="A36" s="18" t="s">
        <v>0</v>
      </c>
      <c r="B36" s="19">
        <f aca="true" t="shared" si="0" ref="B36:G36">B35+B30+B25+B20+B15+B10</f>
        <v>125540</v>
      </c>
      <c r="C36" s="19">
        <f t="shared" si="0"/>
        <v>174037.5</v>
      </c>
      <c r="D36" s="19">
        <f t="shared" si="0"/>
        <v>199508.4</v>
      </c>
      <c r="E36" s="19">
        <f t="shared" si="0"/>
        <v>170024.4</v>
      </c>
      <c r="F36" s="19">
        <f t="shared" si="0"/>
        <v>193169.31666666668</v>
      </c>
      <c r="G36" s="19">
        <f t="shared" si="0"/>
        <v>193169.31666666668</v>
      </c>
    </row>
    <row r="37" spans="1:6" ht="15">
      <c r="A37" s="9"/>
      <c r="B37" s="10"/>
      <c r="C37" s="10"/>
      <c r="D37" s="10"/>
      <c r="E37" s="10"/>
      <c r="F37" s="10"/>
    </row>
    <row r="38" ht="13.5" customHeight="1">
      <c r="A38" t="s">
        <v>51</v>
      </c>
    </row>
    <row r="40" spans="1:7" ht="15">
      <c r="A40" s="30" t="s">
        <v>52</v>
      </c>
      <c r="B40" s="30"/>
      <c r="C40" s="30"/>
      <c r="D40" s="30"/>
      <c r="E40" s="30"/>
      <c r="F40" s="30"/>
      <c r="G40" s="30"/>
    </row>
    <row r="41" ht="12.75" customHeight="1"/>
    <row r="42" spans="1:7" ht="33.75" customHeight="1">
      <c r="A42" s="55" t="s">
        <v>10</v>
      </c>
      <c r="B42" s="44"/>
      <c r="C42" s="44"/>
      <c r="D42" s="44"/>
      <c r="E42" s="44"/>
      <c r="F42" s="44"/>
      <c r="G42" s="44"/>
    </row>
    <row r="43" spans="1:6" ht="17.25" customHeight="1" thickBot="1">
      <c r="A43" s="11"/>
      <c r="B43" s="11"/>
      <c r="C43" s="11"/>
      <c r="D43" s="11"/>
      <c r="E43" s="11"/>
      <c r="F43" s="11"/>
    </row>
    <row r="44" spans="1:7" ht="48.75" customHeight="1" thickBot="1">
      <c r="A44" s="12" t="s">
        <v>11</v>
      </c>
      <c r="B44" s="13" t="s">
        <v>23</v>
      </c>
      <c r="C44" s="17" t="s">
        <v>22</v>
      </c>
      <c r="D44" s="63" t="s">
        <v>12</v>
      </c>
      <c r="E44" s="64"/>
      <c r="F44" s="65"/>
      <c r="G44" s="12" t="s">
        <v>13</v>
      </c>
    </row>
    <row r="45" spans="1:7" ht="15" customHeight="1">
      <c r="A45" s="34">
        <v>1</v>
      </c>
      <c r="B45" s="32" t="s">
        <v>33</v>
      </c>
      <c r="C45" s="32" t="s">
        <v>46</v>
      </c>
      <c r="D45" s="47" t="s">
        <v>34</v>
      </c>
      <c r="E45" s="50"/>
      <c r="F45" s="51"/>
      <c r="G45" s="34" t="s">
        <v>35</v>
      </c>
    </row>
    <row r="46" spans="1:7" ht="14.25" customHeight="1" thickBot="1">
      <c r="A46" s="35"/>
      <c r="B46" s="33"/>
      <c r="C46" s="33"/>
      <c r="D46" s="52"/>
      <c r="E46" s="53"/>
      <c r="F46" s="54"/>
      <c r="G46" s="35"/>
    </row>
    <row r="47" spans="1:7" ht="14.25" customHeight="1">
      <c r="A47" s="34">
        <v>2</v>
      </c>
      <c r="B47" s="32" t="s">
        <v>27</v>
      </c>
      <c r="C47" s="32" t="s">
        <v>47</v>
      </c>
      <c r="D47" s="47" t="s">
        <v>28</v>
      </c>
      <c r="E47" s="50"/>
      <c r="F47" s="51"/>
      <c r="G47" s="34" t="s">
        <v>29</v>
      </c>
    </row>
    <row r="48" spans="1:7" ht="18" customHeight="1" thickBot="1">
      <c r="A48" s="35"/>
      <c r="B48" s="33"/>
      <c r="C48" s="33"/>
      <c r="D48" s="52"/>
      <c r="E48" s="53"/>
      <c r="F48" s="54"/>
      <c r="G48" s="35"/>
    </row>
    <row r="49" spans="1:7" ht="12.75" customHeight="1">
      <c r="A49" s="34">
        <v>3</v>
      </c>
      <c r="B49" s="47" t="s">
        <v>36</v>
      </c>
      <c r="C49" s="32" t="s">
        <v>48</v>
      </c>
      <c r="D49" s="47" t="s">
        <v>37</v>
      </c>
      <c r="E49" s="50"/>
      <c r="F49" s="51"/>
      <c r="G49" s="34" t="s">
        <v>38</v>
      </c>
    </row>
    <row r="50" spans="1:7" ht="13.5" customHeight="1" thickBot="1">
      <c r="A50" s="35"/>
      <c r="B50" s="37"/>
      <c r="C50" s="33"/>
      <c r="D50" s="52"/>
      <c r="E50" s="53"/>
      <c r="F50" s="54"/>
      <c r="G50" s="35"/>
    </row>
    <row r="51" spans="1:7" ht="15" customHeight="1">
      <c r="A51" s="34">
        <v>4</v>
      </c>
      <c r="B51" s="36" t="s">
        <v>20</v>
      </c>
      <c r="C51" s="32" t="s">
        <v>49</v>
      </c>
      <c r="D51" s="47" t="s">
        <v>30</v>
      </c>
      <c r="E51" s="50"/>
      <c r="F51" s="51"/>
      <c r="G51" s="34" t="s">
        <v>31</v>
      </c>
    </row>
    <row r="52" spans="1:7" ht="17.25" customHeight="1" thickBot="1">
      <c r="A52" s="35"/>
      <c r="B52" s="37"/>
      <c r="C52" s="33"/>
      <c r="D52" s="52"/>
      <c r="E52" s="53"/>
      <c r="F52" s="54"/>
      <c r="G52" s="35"/>
    </row>
    <row r="53" spans="1:7" ht="15" customHeight="1">
      <c r="A53" s="41" t="s">
        <v>21</v>
      </c>
      <c r="B53" s="41"/>
      <c r="C53" s="41"/>
      <c r="D53" s="41"/>
      <c r="E53" s="41"/>
      <c r="F53" s="41"/>
      <c r="G53" s="42"/>
    </row>
    <row r="54" spans="1:7" ht="42.75" customHeight="1">
      <c r="A54" s="43"/>
      <c r="B54" s="43"/>
      <c r="C54" s="43"/>
      <c r="D54" s="43"/>
      <c r="E54" s="43"/>
      <c r="F54" s="43"/>
      <c r="G54" s="44"/>
    </row>
    <row r="55" spans="1:4" ht="15">
      <c r="A55" s="14"/>
      <c r="B55" s="14"/>
      <c r="C55" s="14"/>
      <c r="D55" s="14"/>
    </row>
    <row r="56" ht="15">
      <c r="A56" s="15" t="s">
        <v>24</v>
      </c>
    </row>
    <row r="57" ht="20.25" customHeight="1">
      <c r="A57" t="s">
        <v>14</v>
      </c>
    </row>
    <row r="59" ht="15">
      <c r="A59" t="s">
        <v>26</v>
      </c>
    </row>
    <row r="61" ht="15">
      <c r="A61" t="s">
        <v>45</v>
      </c>
    </row>
    <row r="63" spans="1:9" ht="17.25" customHeight="1">
      <c r="A63" s="16" t="s">
        <v>16</v>
      </c>
      <c r="B63" s="16"/>
      <c r="C63" s="16"/>
      <c r="D63" s="16"/>
      <c r="E63" s="16"/>
      <c r="F63" s="16"/>
      <c r="G63" s="16"/>
      <c r="H63" s="16"/>
      <c r="I63" s="16"/>
    </row>
    <row r="64" spans="1:9" ht="15.75" customHeight="1">
      <c r="A64" s="31" t="s">
        <v>25</v>
      </c>
      <c r="B64" s="31"/>
      <c r="C64" s="31"/>
      <c r="D64" s="31"/>
      <c r="E64" s="16"/>
      <c r="F64" s="16"/>
      <c r="G64" s="16"/>
      <c r="H64" s="16"/>
      <c r="I64" s="16"/>
    </row>
    <row r="65" spans="1:9" ht="15">
      <c r="A65" s="16" t="s">
        <v>17</v>
      </c>
      <c r="B65" s="16"/>
      <c r="C65" s="16"/>
      <c r="D65" s="16"/>
      <c r="E65" s="16"/>
      <c r="F65" s="16"/>
      <c r="G65" s="16"/>
      <c r="H65" s="16"/>
      <c r="I65" s="16"/>
    </row>
    <row r="66" spans="1:9" ht="15">
      <c r="A66" s="16" t="s">
        <v>18</v>
      </c>
      <c r="B66" s="16"/>
      <c r="C66" s="16"/>
      <c r="D66" s="16"/>
      <c r="E66" s="16"/>
      <c r="F66" s="16"/>
      <c r="G66" s="16"/>
      <c r="H66" s="16"/>
      <c r="I66" s="16"/>
    </row>
    <row r="67" spans="1:4" ht="15">
      <c r="A67" s="14"/>
      <c r="B67" s="14"/>
      <c r="C67" s="14"/>
      <c r="D67" s="14"/>
    </row>
  </sheetData>
  <sheetProtection/>
  <mergeCells count="50">
    <mergeCell ref="D44:F44"/>
    <mergeCell ref="D47:F48"/>
    <mergeCell ref="D49:F50"/>
    <mergeCell ref="D51:F52"/>
    <mergeCell ref="B21:E21"/>
    <mergeCell ref="B22:E22"/>
    <mergeCell ref="B23:E23"/>
    <mergeCell ref="B26:E26"/>
    <mergeCell ref="B27:E27"/>
    <mergeCell ref="B28:E28"/>
    <mergeCell ref="A2:G2"/>
    <mergeCell ref="A1:G1"/>
    <mergeCell ref="B11:E11"/>
    <mergeCell ref="B12:E12"/>
    <mergeCell ref="B13:E13"/>
    <mergeCell ref="B16:E16"/>
    <mergeCell ref="G4:G5"/>
    <mergeCell ref="B4:E4"/>
    <mergeCell ref="B8:E8"/>
    <mergeCell ref="B6:E6"/>
    <mergeCell ref="B7:E7"/>
    <mergeCell ref="C3:G3"/>
    <mergeCell ref="B17:E17"/>
    <mergeCell ref="B18:E18"/>
    <mergeCell ref="A45:A46"/>
    <mergeCell ref="B45:B46"/>
    <mergeCell ref="C45:C46"/>
    <mergeCell ref="D45:F46"/>
    <mergeCell ref="A42:G42"/>
    <mergeCell ref="B31:E31"/>
    <mergeCell ref="B32:E32"/>
    <mergeCell ref="B33:E33"/>
    <mergeCell ref="G45:G46"/>
    <mergeCell ref="A53:G54"/>
    <mergeCell ref="A4:A5"/>
    <mergeCell ref="F4:F5"/>
    <mergeCell ref="A49:A50"/>
    <mergeCell ref="B49:B50"/>
    <mergeCell ref="B47:B48"/>
    <mergeCell ref="C47:C48"/>
    <mergeCell ref="A40:G40"/>
    <mergeCell ref="A64:D64"/>
    <mergeCell ref="C49:C50"/>
    <mergeCell ref="A51:A52"/>
    <mergeCell ref="B51:B52"/>
    <mergeCell ref="C51:C52"/>
    <mergeCell ref="A47:A48"/>
    <mergeCell ref="G47:G48"/>
    <mergeCell ref="G49:G50"/>
    <mergeCell ref="G51:G52"/>
  </mergeCells>
  <printOptions/>
  <pageMargins left="0.46" right="0.34" top="0.34" bottom="0.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2012-02-04T17:39:21Z</cp:lastPrinted>
  <dcterms:created xsi:type="dcterms:W3CDTF">2006-09-28T05:33:49Z</dcterms:created>
  <dcterms:modified xsi:type="dcterms:W3CDTF">2012-05-11T04:54:17Z</dcterms:modified>
  <cp:category/>
  <cp:version/>
  <cp:contentType/>
  <cp:contentStatus/>
</cp:coreProperties>
</file>